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46" yWindow="65446" windowWidth="19380" windowHeight="10380" activeTab="0"/>
  </bookViews>
  <sheets>
    <sheet name="CRAM" sheetId="1" r:id="rId1"/>
    <sheet name="Param" sheetId="2" r:id="rId2"/>
  </sheets>
  <definedNames>
    <definedName name="ClosedDay">'Param'!$B$4:$B$17</definedName>
    <definedName name="YearReference">YEAR('CRAM'!$D$7)</definedName>
  </definedNames>
  <calcPr calcId="162913"/>
  <extLst/>
</workbook>
</file>

<file path=xl/sharedStrings.xml><?xml version="1.0" encoding="utf-8"?>
<sst xmlns="http://schemas.openxmlformats.org/spreadsheetml/2006/main" count="43" uniqueCount="39">
  <si>
    <t>AM</t>
  </si>
  <si>
    <t>PM</t>
  </si>
  <si>
    <t>TOTAL</t>
  </si>
  <si>
    <t>COMPTE RENDU D'ACTIVITE MENSUEL</t>
  </si>
  <si>
    <t>N° J</t>
  </si>
  <si>
    <t>ASTREINTE (préciser dates)</t>
  </si>
  <si>
    <t>SAMEDI, DIMANCHE, JOUR FERIE</t>
  </si>
  <si>
    <t>NUITS</t>
  </si>
  <si>
    <t>02h-06h</t>
  </si>
  <si>
    <t>22h-02h</t>
  </si>
  <si>
    <t>MOIS ET ANNEE</t>
  </si>
  <si>
    <t>les jours cochés correspondent à l'exécution des Prestations ( matin et aprés midi)</t>
  </si>
  <si>
    <t>COMMENTAIRES:</t>
  </si>
  <si>
    <t>COORDONNEES CONTACT</t>
  </si>
  <si>
    <t>PRESTATIONS contractuelles correspondant aux heures de bureau</t>
  </si>
  <si>
    <t>PRESTATIONS contractuelles exceptionnelles</t>
  </si>
  <si>
    <t>BNP CIB</t>
  </si>
  <si>
    <t>Reference Year</t>
  </si>
  <si>
    <t>French Closed day</t>
  </si>
  <si>
    <t>date</t>
  </si>
  <si>
    <t>New Year's day</t>
  </si>
  <si>
    <t>Easter Sunday</t>
  </si>
  <si>
    <t>Easter Monday</t>
  </si>
  <si>
    <t>Labor day</t>
  </si>
  <si>
    <t>Victory day</t>
  </si>
  <si>
    <t>Ascension</t>
  </si>
  <si>
    <t>Pentecost</t>
  </si>
  <si>
    <t>Pentecost Monday</t>
  </si>
  <si>
    <t>Bastille Day</t>
  </si>
  <si>
    <t>Assumption</t>
  </si>
  <si>
    <t>All saints day</t>
  </si>
  <si>
    <t>Armistice day</t>
  </si>
  <si>
    <t>Christmas Day</t>
  </si>
  <si>
    <t>Erik Bobbink</t>
  </si>
  <si>
    <t>PRESTATAIRE</t>
  </si>
  <si>
    <t>CONTRAT N°</t>
  </si>
  <si>
    <t>SIGNATURE  DU PRESTATAIRE</t>
  </si>
  <si>
    <t>NOM DU CLIENT</t>
  </si>
  <si>
    <t>Jermémy Ouahbha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</si>
</sst>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dd\ ddd\ mmm\-yy"/>
    <numFmt numFmtId="166" formatCode="[$-40C]ddd"/>
    <numFmt numFmtId="167" formatCode="d"/>
    <numFmt numFmtId="168" formatCode="ddd"/>
    <numFmt numFmtId="169" formatCode="mmmm\ yyyy"/>
  </numFmts>
  <fonts count="1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166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2" borderId="1" xfId="0" applyFont="1" applyFill="1" applyBorder="1"/>
    <xf numFmtId="0" fontId="0" fillId="0" borderId="1" xfId="0" applyBorder="1"/>
    <xf numFmtId="14" fontId="11" fillId="2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0" fontId="0" fillId="3" borderId="1" xfId="0" applyFill="1" applyBorder="1"/>
    <xf numFmtId="167" fontId="7" fillId="0" borderId="1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2" xfId="20" applyFill="1" applyBorder="1" applyAlignment="1">
      <alignment horizontal="center" vertical="center"/>
    </xf>
    <xf numFmtId="0" fontId="12" fillId="0" borderId="14" xfId="20" applyFill="1" applyBorder="1" applyAlignment="1">
      <alignment horizontal="center" vertical="center"/>
    </xf>
    <xf numFmtId="0" fontId="12" fillId="0" borderId="13" xfId="2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4">
    <dxf>
      <fill>
        <patternFill>
          <bgColor theme="0" tint="-0.3499799966812134"/>
        </patternFill>
      </fill>
      <border/>
    </dxf>
    <dxf>
      <fill>
        <patternFill>
          <bgColor theme="0" tint="-0.3499799966812134"/>
        </patternFill>
      </fill>
      <border/>
    </dxf>
    <dxf>
      <border>
        <top/>
        <bottom/>
        <vertical/>
        <horizontal/>
      </border>
    </dxf>
    <dxf>
      <font>
        <color theme="0"/>
      </font>
      <fill>
        <patternFill patternType="none"/>
      </fill>
      <border>
        <right/>
        <top/>
        <bottom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13</xdr:col>
      <xdr:colOff>57150</xdr:colOff>
      <xdr:row>4</xdr:row>
      <xdr:rowOff>95250</xdr:rowOff>
    </xdr:to>
    <xdr:pic>
      <xdr:nvPicPr>
        <xdr:cNvPr id="3" name="Picture 1" descr="Parteck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04800"/>
          <a:ext cx="5981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44"/>
  <sheetViews>
    <sheetView showGridLines="0" tabSelected="1" zoomScale="90" zoomScaleNormal="90" workbookViewId="0" topLeftCell="A1">
      <selection activeCell="V6" sqref="V6"/>
    </sheetView>
  </sheetViews>
  <sheetFormatPr defaultColWidth="9.140625" defaultRowHeight="15.75" customHeight="1"/>
  <cols>
    <col min="1" max="1" width="13.28125" style="7" customWidth="1"/>
    <col min="2" max="2" width="18.28125" style="7" customWidth="1"/>
    <col min="3" max="3" width="4.421875" style="7" customWidth="1"/>
    <col min="4" max="35" width="5.28125" style="7" customWidth="1"/>
    <col min="36" max="37" width="5.7109375" style="7" bestFit="1" customWidth="1"/>
    <col min="38" max="40" width="5.28125" style="7" customWidth="1"/>
    <col min="41" max="41" width="10.421875" style="7" customWidth="1"/>
    <col min="42" max="42" width="7.7109375" style="7" bestFit="1" customWidth="1"/>
    <col min="43" max="53" width="5.28125" style="7" customWidth="1"/>
    <col min="54" max="16384" width="9.140625" style="7" customWidth="1"/>
  </cols>
  <sheetData>
    <row r="3" spans="1:53" ht="27.75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26"/>
      <c r="AT3" s="26"/>
      <c r="AU3" s="26"/>
      <c r="AV3" s="26"/>
      <c r="AW3" s="26"/>
      <c r="AX3" s="26"/>
      <c r="AY3" s="26"/>
      <c r="AZ3" s="26"/>
      <c r="BA3" s="26"/>
    </row>
    <row r="4" spans="2:53" ht="23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9"/>
      <c r="AU4" s="9"/>
      <c r="AV4" s="9"/>
      <c r="AW4" s="8"/>
      <c r="AX4" s="8"/>
      <c r="AY4" s="8"/>
      <c r="AZ4" s="8"/>
      <c r="BA4" s="8"/>
    </row>
    <row r="6" ht="24.75" customHeight="1">
      <c r="D6" s="28"/>
    </row>
    <row r="7" spans="2:43" ht="35.25" customHeight="1">
      <c r="B7" s="48" t="s">
        <v>10</v>
      </c>
      <c r="C7" s="49"/>
      <c r="D7" s="55">
        <v>43862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S7" s="1"/>
      <c r="T7" s="1"/>
      <c r="U7" s="1"/>
      <c r="V7" s="1"/>
      <c r="Z7" s="42" t="s">
        <v>37</v>
      </c>
      <c r="AA7" s="42"/>
      <c r="AB7" s="42"/>
      <c r="AC7" s="42"/>
      <c r="AD7" s="42"/>
      <c r="AE7" s="54" t="s">
        <v>16</v>
      </c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</row>
    <row r="8" spans="2:43" ht="35.25" customHeight="1">
      <c r="B8" s="48" t="s">
        <v>34</v>
      </c>
      <c r="C8" s="49"/>
      <c r="D8" s="56" t="s">
        <v>33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S8" s="1"/>
      <c r="T8" s="1"/>
      <c r="U8" s="1"/>
      <c r="V8" s="1"/>
      <c r="Z8" s="62"/>
      <c r="AA8" s="62"/>
      <c r="AB8" s="62"/>
      <c r="AC8" s="62"/>
      <c r="AD8" s="62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2:43" ht="35.25" customHeight="1">
      <c r="B9" s="48" t="s">
        <v>13</v>
      </c>
      <c r="C9" s="49"/>
      <c r="D9" s="64" t="s">
        <v>38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S9" s="10"/>
      <c r="T9" s="10"/>
      <c r="U9" s="10"/>
      <c r="V9" s="10"/>
      <c r="Z9" s="46"/>
      <c r="AA9" s="46"/>
      <c r="AB9" s="46"/>
      <c r="AC9" s="46"/>
      <c r="AD9" s="46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</row>
    <row r="10" spans="2:43" ht="44.45" customHeight="1">
      <c r="B10" s="48" t="s">
        <v>35</v>
      </c>
      <c r="C10" s="4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R10" s="1"/>
      <c r="S10" s="1"/>
      <c r="T10" s="1"/>
      <c r="U10" s="1"/>
      <c r="V10" s="1"/>
      <c r="Z10" s="46"/>
      <c r="AA10" s="46"/>
      <c r="AB10" s="46"/>
      <c r="AC10" s="46"/>
      <c r="AD10" s="46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</row>
    <row r="12" spans="12:15" ht="15.95" customHeight="1">
      <c r="L12" s="53"/>
      <c r="M12" s="53"/>
      <c r="N12" s="53"/>
      <c r="O12" s="53"/>
    </row>
    <row r="13" spans="1:40" ht="15.95" customHeight="1">
      <c r="A13" s="11" t="s">
        <v>14</v>
      </c>
      <c r="B13" s="12"/>
      <c r="AJ13" s="28"/>
      <c r="AK13" s="28"/>
      <c r="AL13" s="28"/>
      <c r="AM13" s="28"/>
      <c r="AN13" s="28"/>
    </row>
    <row r="14" spans="1:12" ht="15.95" customHeight="1">
      <c r="A14" s="11"/>
      <c r="D14" s="27"/>
      <c r="E14" s="27"/>
      <c r="F14" s="27"/>
      <c r="G14" s="27"/>
      <c r="H14" s="27"/>
      <c r="I14" s="27"/>
      <c r="J14" s="27"/>
      <c r="K14" s="27"/>
      <c r="L14" s="27"/>
    </row>
    <row r="15" spans="2:42" s="13" customFormat="1" ht="15.95" customHeight="1">
      <c r="B15" s="14"/>
      <c r="D15" s="31">
        <f>$D$7</f>
        <v>43862</v>
      </c>
      <c r="E15" s="29">
        <f aca="true" t="shared" si="0" ref="E15:AM15">IF(D$15="",C$15+1,IF(AND(D$15&lt;EOMONTH($D$7,0),WEEKDAY(D$15)=1),"",D$15+1))</f>
        <v>43863</v>
      </c>
      <c r="F15" s="29" t="str">
        <f t="shared" si="0"/>
        <v/>
      </c>
      <c r="G15" s="29">
        <f t="shared" si="0"/>
        <v>43864</v>
      </c>
      <c r="H15" s="29">
        <f t="shared" si="0"/>
        <v>43865</v>
      </c>
      <c r="I15" s="29">
        <f t="shared" si="0"/>
        <v>43866</v>
      </c>
      <c r="J15" s="29">
        <f t="shared" si="0"/>
        <v>43867</v>
      </c>
      <c r="K15" s="29">
        <f t="shared" si="0"/>
        <v>43868</v>
      </c>
      <c r="L15" s="29">
        <f t="shared" si="0"/>
        <v>43869</v>
      </c>
      <c r="M15" s="29">
        <f t="shared" si="0"/>
        <v>43870</v>
      </c>
      <c r="N15" s="29" t="str">
        <f t="shared" si="0"/>
        <v/>
      </c>
      <c r="O15" s="29">
        <f t="shared" si="0"/>
        <v>43871</v>
      </c>
      <c r="P15" s="29">
        <f t="shared" si="0"/>
        <v>43872</v>
      </c>
      <c r="Q15" s="29">
        <f t="shared" si="0"/>
        <v>43873</v>
      </c>
      <c r="R15" s="29">
        <f t="shared" si="0"/>
        <v>43874</v>
      </c>
      <c r="S15" s="29">
        <f t="shared" si="0"/>
        <v>43875</v>
      </c>
      <c r="T15" s="29">
        <f t="shared" si="0"/>
        <v>43876</v>
      </c>
      <c r="U15" s="29">
        <f t="shared" si="0"/>
        <v>43877</v>
      </c>
      <c r="V15" s="29" t="str">
        <f t="shared" si="0"/>
        <v/>
      </c>
      <c r="W15" s="29">
        <f t="shared" si="0"/>
        <v>43878</v>
      </c>
      <c r="X15" s="29">
        <f t="shared" si="0"/>
        <v>43879</v>
      </c>
      <c r="Y15" s="29">
        <f t="shared" si="0"/>
        <v>43880</v>
      </c>
      <c r="Z15" s="29">
        <f t="shared" si="0"/>
        <v>43881</v>
      </c>
      <c r="AA15" s="29">
        <f t="shared" si="0"/>
        <v>43882</v>
      </c>
      <c r="AB15" s="29">
        <f t="shared" si="0"/>
        <v>43883</v>
      </c>
      <c r="AC15" s="29">
        <f t="shared" si="0"/>
        <v>43884</v>
      </c>
      <c r="AD15" s="29" t="str">
        <f t="shared" si="0"/>
        <v/>
      </c>
      <c r="AE15" s="29">
        <f t="shared" si="0"/>
        <v>43885</v>
      </c>
      <c r="AF15" s="29">
        <f t="shared" si="0"/>
        <v>43886</v>
      </c>
      <c r="AG15" s="29">
        <f t="shared" si="0"/>
        <v>43887</v>
      </c>
      <c r="AH15" s="29">
        <f t="shared" si="0"/>
        <v>43888</v>
      </c>
      <c r="AI15" s="29">
        <f t="shared" si="0"/>
        <v>43889</v>
      </c>
      <c r="AJ15" s="29">
        <f t="shared" si="0"/>
        <v>43890</v>
      </c>
      <c r="AK15" s="29">
        <f t="shared" si="0"/>
        <v>43891</v>
      </c>
      <c r="AL15" s="29">
        <f t="shared" si="0"/>
        <v>43892</v>
      </c>
      <c r="AM15" s="29">
        <f t="shared" si="0"/>
        <v>43893</v>
      </c>
      <c r="AN15" s="29">
        <f>IF(AM$15="",AL$15+1,IF(AND(AM$15&lt;EOMONTH($D$7,0),WEEKDAY(AM$15)=1),"",AM$15+1))</f>
        <v>43894</v>
      </c>
      <c r="AP15" s="11" t="s">
        <v>2</v>
      </c>
    </row>
    <row r="16" spans="2:42" s="2" customFormat="1" ht="15">
      <c r="B16" s="24" t="s">
        <v>4</v>
      </c>
      <c r="C16" s="13"/>
      <c r="D16" s="38">
        <f>IF(D$15="","",D$15)</f>
        <v>43862</v>
      </c>
      <c r="E16" s="38">
        <f>IF(E$15="","",E$15)</f>
        <v>43863</v>
      </c>
      <c r="F16" s="38" t="str">
        <f aca="true" t="shared" si="1" ref="F16:AN16">IF(F$15="","",F$15)</f>
        <v/>
      </c>
      <c r="G16" s="38">
        <f t="shared" si="1"/>
        <v>43864</v>
      </c>
      <c r="H16" s="38">
        <f t="shared" si="1"/>
        <v>43865</v>
      </c>
      <c r="I16" s="38">
        <f t="shared" si="1"/>
        <v>43866</v>
      </c>
      <c r="J16" s="38">
        <f t="shared" si="1"/>
        <v>43867</v>
      </c>
      <c r="K16" s="38">
        <f t="shared" si="1"/>
        <v>43868</v>
      </c>
      <c r="L16" s="38">
        <f t="shared" si="1"/>
        <v>43869</v>
      </c>
      <c r="M16" s="38">
        <f t="shared" si="1"/>
        <v>43870</v>
      </c>
      <c r="N16" s="38" t="str">
        <f t="shared" si="1"/>
        <v/>
      </c>
      <c r="O16" s="38">
        <f t="shared" si="1"/>
        <v>43871</v>
      </c>
      <c r="P16" s="38">
        <f t="shared" si="1"/>
        <v>43872</v>
      </c>
      <c r="Q16" s="38">
        <f t="shared" si="1"/>
        <v>43873</v>
      </c>
      <c r="R16" s="38">
        <f t="shared" si="1"/>
        <v>43874</v>
      </c>
      <c r="S16" s="38">
        <f t="shared" si="1"/>
        <v>43875</v>
      </c>
      <c r="T16" s="38">
        <f t="shared" si="1"/>
        <v>43876</v>
      </c>
      <c r="U16" s="38">
        <f t="shared" si="1"/>
        <v>43877</v>
      </c>
      <c r="V16" s="38" t="str">
        <f t="shared" si="1"/>
        <v/>
      </c>
      <c r="W16" s="38">
        <f t="shared" si="1"/>
        <v>43878</v>
      </c>
      <c r="X16" s="38">
        <f t="shared" si="1"/>
        <v>43879</v>
      </c>
      <c r="Y16" s="38">
        <f t="shared" si="1"/>
        <v>43880</v>
      </c>
      <c r="Z16" s="38">
        <f t="shared" si="1"/>
        <v>43881</v>
      </c>
      <c r="AA16" s="38">
        <f t="shared" si="1"/>
        <v>43882</v>
      </c>
      <c r="AB16" s="38">
        <f t="shared" si="1"/>
        <v>43883</v>
      </c>
      <c r="AC16" s="38">
        <f t="shared" si="1"/>
        <v>43884</v>
      </c>
      <c r="AD16" s="38" t="str">
        <f t="shared" si="1"/>
        <v/>
      </c>
      <c r="AE16" s="38">
        <f t="shared" si="1"/>
        <v>43885</v>
      </c>
      <c r="AF16" s="38">
        <f t="shared" si="1"/>
        <v>43886</v>
      </c>
      <c r="AG16" s="38">
        <f t="shared" si="1"/>
        <v>43887</v>
      </c>
      <c r="AH16" s="38">
        <f t="shared" si="1"/>
        <v>43888</v>
      </c>
      <c r="AI16" s="38">
        <f t="shared" si="1"/>
        <v>43889</v>
      </c>
      <c r="AJ16" s="38">
        <f t="shared" si="1"/>
        <v>43890</v>
      </c>
      <c r="AK16" s="38">
        <f t="shared" si="1"/>
        <v>43891</v>
      </c>
      <c r="AL16" s="38">
        <f t="shared" si="1"/>
        <v>43892</v>
      </c>
      <c r="AM16" s="38">
        <f t="shared" si="1"/>
        <v>43893</v>
      </c>
      <c r="AN16" s="38">
        <f t="shared" si="1"/>
        <v>43894</v>
      </c>
      <c r="AP16" s="4"/>
    </row>
    <row r="17" spans="2:42" s="2" customFormat="1" ht="14.25">
      <c r="B17" s="3" t="s">
        <v>0</v>
      </c>
      <c r="D17" s="30"/>
      <c r="E17" s="30"/>
      <c r="F17" s="30"/>
      <c r="G17" s="30"/>
      <c r="H17" s="30"/>
      <c r="I17" s="30"/>
      <c r="J17" s="30"/>
      <c r="K17" s="39"/>
      <c r="L17" s="30"/>
      <c r="M17" s="30"/>
      <c r="N17" s="30"/>
      <c r="O17" s="30"/>
      <c r="P17" s="30"/>
      <c r="Q17" s="30"/>
      <c r="R17" s="30"/>
      <c r="S17" s="39"/>
      <c r="T17" s="30"/>
      <c r="U17" s="30"/>
      <c r="V17" s="30"/>
      <c r="W17" s="30"/>
      <c r="X17" s="30"/>
      <c r="Y17" s="30"/>
      <c r="Z17" s="30"/>
      <c r="AA17" s="39"/>
      <c r="AB17" s="30"/>
      <c r="AC17" s="30"/>
      <c r="AD17" s="30"/>
      <c r="AE17" s="30"/>
      <c r="AF17" s="30"/>
      <c r="AG17" s="30"/>
      <c r="AH17" s="30"/>
      <c r="AI17" s="40"/>
      <c r="AJ17" s="30"/>
      <c r="AK17" s="30"/>
      <c r="AL17" s="30"/>
      <c r="AM17" s="30"/>
      <c r="AN17" s="30"/>
      <c r="AP17" s="43">
        <f>COUNTIF(D17:AN18,"=X")/2</f>
        <v>0</v>
      </c>
    </row>
    <row r="18" spans="2:42" s="2" customFormat="1" ht="14.25">
      <c r="B18" s="3" t="s">
        <v>1</v>
      </c>
      <c r="D18" s="30"/>
      <c r="E18" s="30"/>
      <c r="F18" s="30"/>
      <c r="G18" s="30"/>
      <c r="H18" s="30"/>
      <c r="I18" s="30"/>
      <c r="J18" s="30"/>
      <c r="K18" s="39"/>
      <c r="L18" s="30"/>
      <c r="M18" s="30"/>
      <c r="N18" s="30"/>
      <c r="O18" s="30"/>
      <c r="P18" s="30"/>
      <c r="Q18" s="30"/>
      <c r="R18" s="30"/>
      <c r="S18" s="39"/>
      <c r="T18" s="30"/>
      <c r="U18" s="30"/>
      <c r="V18" s="30"/>
      <c r="W18" s="30"/>
      <c r="X18" s="30"/>
      <c r="Y18" s="30"/>
      <c r="Z18" s="30"/>
      <c r="AA18" s="39"/>
      <c r="AB18" s="30"/>
      <c r="AC18" s="30"/>
      <c r="AD18" s="30"/>
      <c r="AE18" s="30"/>
      <c r="AF18" s="30"/>
      <c r="AG18" s="30"/>
      <c r="AH18" s="30"/>
      <c r="AI18" s="40"/>
      <c r="AJ18" s="30"/>
      <c r="AK18" s="30"/>
      <c r="AL18" s="30"/>
      <c r="AM18" s="30"/>
      <c r="AN18" s="30"/>
      <c r="AP18" s="44"/>
    </row>
    <row r="19" spans="4:40" s="15" customFormat="1" ht="14.25"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2"/>
      <c r="Q19" s="41"/>
      <c r="R19" s="41"/>
      <c r="S19" s="41"/>
      <c r="T19" s="41"/>
      <c r="U19" s="41"/>
      <c r="V19" s="41"/>
      <c r="W19" s="41"/>
      <c r="X19" s="32"/>
      <c r="Y19" s="41"/>
      <c r="Z19" s="41"/>
      <c r="AA19" s="41"/>
      <c r="AB19" s="41"/>
      <c r="AC19" s="41"/>
      <c r="AD19" s="41"/>
      <c r="AE19" s="41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4:40" s="15" customFormat="1" ht="14.25"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4:40" s="15" customFormat="1" ht="14.25"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</row>
    <row r="22" spans="1:40" s="15" customFormat="1" ht="15">
      <c r="A22" s="11" t="s">
        <v>15</v>
      </c>
      <c r="B22" s="11"/>
      <c r="C22" s="1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</row>
    <row r="23" spans="1:40" s="15" customFormat="1" ht="15">
      <c r="A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2:42" s="13" customFormat="1" ht="15">
      <c r="B24" s="14"/>
      <c r="D24" s="31">
        <f>IF(D$15="","",D$15)</f>
        <v>43862</v>
      </c>
      <c r="E24" s="31">
        <f aca="true" t="shared" si="2" ref="E24:AN25">IF(E$15="","",E$15)</f>
        <v>43863</v>
      </c>
      <c r="F24" s="31" t="str">
        <f t="shared" si="2"/>
        <v/>
      </c>
      <c r="G24" s="31">
        <f t="shared" si="2"/>
        <v>43864</v>
      </c>
      <c r="H24" s="31">
        <f t="shared" si="2"/>
        <v>43865</v>
      </c>
      <c r="I24" s="31">
        <f t="shared" si="2"/>
        <v>43866</v>
      </c>
      <c r="J24" s="31">
        <f t="shared" si="2"/>
        <v>43867</v>
      </c>
      <c r="K24" s="31">
        <f t="shared" si="2"/>
        <v>43868</v>
      </c>
      <c r="L24" s="31">
        <f t="shared" si="2"/>
        <v>43869</v>
      </c>
      <c r="M24" s="31">
        <f t="shared" si="2"/>
        <v>43870</v>
      </c>
      <c r="N24" s="31" t="str">
        <f t="shared" si="2"/>
        <v/>
      </c>
      <c r="O24" s="31">
        <f t="shared" si="2"/>
        <v>43871</v>
      </c>
      <c r="P24" s="31">
        <f t="shared" si="2"/>
        <v>43872</v>
      </c>
      <c r="Q24" s="31">
        <f t="shared" si="2"/>
        <v>43873</v>
      </c>
      <c r="R24" s="31">
        <f t="shared" si="2"/>
        <v>43874</v>
      </c>
      <c r="S24" s="31">
        <f t="shared" si="2"/>
        <v>43875</v>
      </c>
      <c r="T24" s="31">
        <f t="shared" si="2"/>
        <v>43876</v>
      </c>
      <c r="U24" s="31">
        <f t="shared" si="2"/>
        <v>43877</v>
      </c>
      <c r="V24" s="31" t="str">
        <f t="shared" si="2"/>
        <v/>
      </c>
      <c r="W24" s="31">
        <f t="shared" si="2"/>
        <v>43878</v>
      </c>
      <c r="X24" s="31">
        <f t="shared" si="2"/>
        <v>43879</v>
      </c>
      <c r="Y24" s="31">
        <f t="shared" si="2"/>
        <v>43880</v>
      </c>
      <c r="Z24" s="31">
        <f t="shared" si="2"/>
        <v>43881</v>
      </c>
      <c r="AA24" s="31">
        <f t="shared" si="2"/>
        <v>43882</v>
      </c>
      <c r="AB24" s="31">
        <f t="shared" si="2"/>
        <v>43883</v>
      </c>
      <c r="AC24" s="31">
        <f t="shared" si="2"/>
        <v>43884</v>
      </c>
      <c r="AD24" s="31" t="str">
        <f t="shared" si="2"/>
        <v/>
      </c>
      <c r="AE24" s="31">
        <f t="shared" si="2"/>
        <v>43885</v>
      </c>
      <c r="AF24" s="31">
        <f t="shared" si="2"/>
        <v>43886</v>
      </c>
      <c r="AG24" s="31">
        <f t="shared" si="2"/>
        <v>43887</v>
      </c>
      <c r="AH24" s="31">
        <f t="shared" si="2"/>
        <v>43888</v>
      </c>
      <c r="AI24" s="31">
        <f t="shared" si="2"/>
        <v>43889</v>
      </c>
      <c r="AJ24" s="31">
        <f t="shared" si="2"/>
        <v>43890</v>
      </c>
      <c r="AK24" s="31">
        <f t="shared" si="2"/>
        <v>43891</v>
      </c>
      <c r="AL24" s="31">
        <f t="shared" si="2"/>
        <v>43892</v>
      </c>
      <c r="AM24" s="31">
        <f t="shared" si="2"/>
        <v>43893</v>
      </c>
      <c r="AN24" s="31">
        <f t="shared" si="2"/>
        <v>43894</v>
      </c>
      <c r="AP24" s="11" t="s">
        <v>2</v>
      </c>
    </row>
    <row r="25" spans="1:42" s="2" customFormat="1" ht="15">
      <c r="A25" s="50" t="s">
        <v>6</v>
      </c>
      <c r="B25" s="24" t="s">
        <v>4</v>
      </c>
      <c r="C25" s="13"/>
      <c r="D25" s="38">
        <f>IF(D$15="","",D$15)</f>
        <v>43862</v>
      </c>
      <c r="E25" s="38">
        <f t="shared" si="2"/>
        <v>43863</v>
      </c>
      <c r="F25" s="38" t="str">
        <f t="shared" si="2"/>
        <v/>
      </c>
      <c r="G25" s="38">
        <f t="shared" si="2"/>
        <v>43864</v>
      </c>
      <c r="H25" s="38">
        <f t="shared" si="2"/>
        <v>43865</v>
      </c>
      <c r="I25" s="38">
        <f t="shared" si="2"/>
        <v>43866</v>
      </c>
      <c r="J25" s="38">
        <f t="shared" si="2"/>
        <v>43867</v>
      </c>
      <c r="K25" s="38">
        <f t="shared" si="2"/>
        <v>43868</v>
      </c>
      <c r="L25" s="38">
        <f t="shared" si="2"/>
        <v>43869</v>
      </c>
      <c r="M25" s="38">
        <f t="shared" si="2"/>
        <v>43870</v>
      </c>
      <c r="N25" s="38" t="str">
        <f t="shared" si="2"/>
        <v/>
      </c>
      <c r="O25" s="38">
        <f t="shared" si="2"/>
        <v>43871</v>
      </c>
      <c r="P25" s="38">
        <f t="shared" si="2"/>
        <v>43872</v>
      </c>
      <c r="Q25" s="38">
        <f t="shared" si="2"/>
        <v>43873</v>
      </c>
      <c r="R25" s="38">
        <f t="shared" si="2"/>
        <v>43874</v>
      </c>
      <c r="S25" s="38">
        <f t="shared" si="2"/>
        <v>43875</v>
      </c>
      <c r="T25" s="38">
        <f t="shared" si="2"/>
        <v>43876</v>
      </c>
      <c r="U25" s="38">
        <f t="shared" si="2"/>
        <v>43877</v>
      </c>
      <c r="V25" s="38" t="str">
        <f t="shared" si="2"/>
        <v/>
      </c>
      <c r="W25" s="38">
        <f t="shared" si="2"/>
        <v>43878</v>
      </c>
      <c r="X25" s="38">
        <f t="shared" si="2"/>
        <v>43879</v>
      </c>
      <c r="Y25" s="38">
        <f t="shared" si="2"/>
        <v>43880</v>
      </c>
      <c r="Z25" s="38">
        <f t="shared" si="2"/>
        <v>43881</v>
      </c>
      <c r="AA25" s="38">
        <f t="shared" si="2"/>
        <v>43882</v>
      </c>
      <c r="AB25" s="38">
        <f t="shared" si="2"/>
        <v>43883</v>
      </c>
      <c r="AC25" s="38">
        <f t="shared" si="2"/>
        <v>43884</v>
      </c>
      <c r="AD25" s="38" t="str">
        <f t="shared" si="2"/>
        <v/>
      </c>
      <c r="AE25" s="38">
        <f t="shared" si="2"/>
        <v>43885</v>
      </c>
      <c r="AF25" s="38">
        <f t="shared" si="2"/>
        <v>43886</v>
      </c>
      <c r="AG25" s="38">
        <f t="shared" si="2"/>
        <v>43887</v>
      </c>
      <c r="AH25" s="38">
        <f t="shared" si="2"/>
        <v>43888</v>
      </c>
      <c r="AI25" s="38">
        <f t="shared" si="2"/>
        <v>43889</v>
      </c>
      <c r="AJ25" s="38">
        <f t="shared" si="2"/>
        <v>43890</v>
      </c>
      <c r="AK25" s="38">
        <f t="shared" si="2"/>
        <v>43891</v>
      </c>
      <c r="AL25" s="38">
        <f t="shared" si="2"/>
        <v>43892</v>
      </c>
      <c r="AM25" s="38">
        <f t="shared" si="2"/>
        <v>43893</v>
      </c>
      <c r="AN25" s="38">
        <f t="shared" si="2"/>
        <v>43894</v>
      </c>
      <c r="AP25" s="4"/>
    </row>
    <row r="26" spans="1:42" s="2" customFormat="1" ht="15">
      <c r="A26" s="50"/>
      <c r="B26" s="3" t="s">
        <v>0</v>
      </c>
      <c r="C26" s="13"/>
      <c r="D26" s="30"/>
      <c r="E26" s="30"/>
      <c r="F26" s="30"/>
      <c r="G26" s="30"/>
      <c r="H26" s="30"/>
      <c r="I26" s="30"/>
      <c r="J26" s="30"/>
      <c r="K26" s="39"/>
      <c r="L26" s="30"/>
      <c r="M26" s="30"/>
      <c r="N26" s="30"/>
      <c r="O26" s="30"/>
      <c r="P26" s="30"/>
      <c r="Q26" s="30"/>
      <c r="R26" s="30"/>
      <c r="S26" s="39"/>
      <c r="T26" s="30"/>
      <c r="U26" s="30"/>
      <c r="V26" s="30"/>
      <c r="W26" s="30"/>
      <c r="X26" s="30"/>
      <c r="Y26" s="30"/>
      <c r="Z26" s="30"/>
      <c r="AA26" s="39"/>
      <c r="AB26" s="30"/>
      <c r="AC26" s="30"/>
      <c r="AD26" s="30"/>
      <c r="AE26" s="30"/>
      <c r="AF26" s="30"/>
      <c r="AG26" s="30"/>
      <c r="AH26" s="30"/>
      <c r="AI26" s="40"/>
      <c r="AJ26" s="30"/>
      <c r="AK26" s="30"/>
      <c r="AL26" s="30"/>
      <c r="AM26" s="30"/>
      <c r="AN26" s="30"/>
      <c r="AP26" s="5">
        <f>SUM(D26:AN26)</f>
        <v>0</v>
      </c>
    </row>
    <row r="27" spans="1:42" s="2" customFormat="1" ht="15">
      <c r="A27" s="50"/>
      <c r="B27" s="3" t="s">
        <v>1</v>
      </c>
      <c r="C27" s="13"/>
      <c r="D27" s="30"/>
      <c r="E27" s="30"/>
      <c r="F27" s="30"/>
      <c r="G27" s="30"/>
      <c r="H27" s="30"/>
      <c r="I27" s="30"/>
      <c r="J27" s="30"/>
      <c r="K27" s="39"/>
      <c r="L27" s="30"/>
      <c r="M27" s="30"/>
      <c r="N27" s="30"/>
      <c r="O27" s="30"/>
      <c r="P27" s="30"/>
      <c r="Q27" s="30"/>
      <c r="R27" s="30"/>
      <c r="S27" s="39"/>
      <c r="T27" s="30"/>
      <c r="U27" s="30"/>
      <c r="V27" s="30"/>
      <c r="W27" s="30"/>
      <c r="X27" s="30"/>
      <c r="Y27" s="30"/>
      <c r="Z27" s="30"/>
      <c r="AA27" s="39"/>
      <c r="AB27" s="30"/>
      <c r="AC27" s="30"/>
      <c r="AD27" s="30"/>
      <c r="AE27" s="30"/>
      <c r="AF27" s="30"/>
      <c r="AG27" s="30"/>
      <c r="AH27" s="30"/>
      <c r="AI27" s="40"/>
      <c r="AJ27" s="30"/>
      <c r="AK27" s="30"/>
      <c r="AL27" s="30"/>
      <c r="AM27" s="30"/>
      <c r="AN27" s="30"/>
      <c r="AP27" s="5">
        <f>SUM(D27:AN27)</f>
        <v>0</v>
      </c>
    </row>
    <row r="28" spans="1:42" s="15" customFormat="1" ht="15">
      <c r="A28" s="50" t="s">
        <v>7</v>
      </c>
      <c r="B28" s="25" t="s">
        <v>9</v>
      </c>
      <c r="C28" s="13"/>
      <c r="D28" s="30"/>
      <c r="E28" s="30"/>
      <c r="F28" s="30"/>
      <c r="G28" s="30"/>
      <c r="H28" s="30"/>
      <c r="I28" s="30"/>
      <c r="J28" s="30"/>
      <c r="K28" s="39"/>
      <c r="L28" s="30"/>
      <c r="M28" s="30"/>
      <c r="N28" s="30"/>
      <c r="O28" s="30"/>
      <c r="P28" s="30"/>
      <c r="Q28" s="30"/>
      <c r="R28" s="30"/>
      <c r="S28" s="39"/>
      <c r="T28" s="30"/>
      <c r="U28" s="30"/>
      <c r="V28" s="30"/>
      <c r="W28" s="30"/>
      <c r="X28" s="30"/>
      <c r="Y28" s="30"/>
      <c r="Z28" s="30"/>
      <c r="AA28" s="39"/>
      <c r="AB28" s="30"/>
      <c r="AC28" s="30"/>
      <c r="AD28" s="30"/>
      <c r="AE28" s="30"/>
      <c r="AF28" s="30"/>
      <c r="AG28" s="30"/>
      <c r="AH28" s="30"/>
      <c r="AI28" s="40"/>
      <c r="AJ28" s="30"/>
      <c r="AK28" s="30"/>
      <c r="AL28" s="30"/>
      <c r="AM28" s="30"/>
      <c r="AN28" s="30"/>
      <c r="AP28" s="5">
        <f>SUM(D28:AN28)</f>
        <v>0</v>
      </c>
    </row>
    <row r="29" spans="1:42" s="15" customFormat="1" ht="15">
      <c r="A29" s="50"/>
      <c r="B29" s="25" t="s">
        <v>8</v>
      </c>
      <c r="C29" s="13"/>
      <c r="D29" s="30"/>
      <c r="E29" s="30"/>
      <c r="F29" s="30"/>
      <c r="G29" s="30"/>
      <c r="H29" s="30"/>
      <c r="I29" s="30"/>
      <c r="J29" s="30"/>
      <c r="K29" s="39"/>
      <c r="L29" s="30"/>
      <c r="M29" s="30"/>
      <c r="N29" s="30"/>
      <c r="O29" s="30"/>
      <c r="P29" s="30"/>
      <c r="Q29" s="30"/>
      <c r="R29" s="30"/>
      <c r="S29" s="39"/>
      <c r="T29" s="30"/>
      <c r="U29" s="30"/>
      <c r="V29" s="30"/>
      <c r="W29" s="30"/>
      <c r="X29" s="30"/>
      <c r="Y29" s="30"/>
      <c r="Z29" s="30"/>
      <c r="AA29" s="39"/>
      <c r="AB29" s="30"/>
      <c r="AC29" s="30"/>
      <c r="AD29" s="30"/>
      <c r="AE29" s="30"/>
      <c r="AF29" s="30"/>
      <c r="AG29" s="30"/>
      <c r="AH29" s="30"/>
      <c r="AI29" s="40"/>
      <c r="AJ29" s="30"/>
      <c r="AK29" s="30"/>
      <c r="AL29" s="30"/>
      <c r="AM29" s="30"/>
      <c r="AN29" s="30"/>
      <c r="AP29" s="6">
        <f>SUM(D29:AN29)</f>
        <v>0</v>
      </c>
    </row>
    <row r="30" s="15" customFormat="1" ht="15.95" customHeight="1"/>
    <row r="31" s="15" customFormat="1" ht="15.95" customHeight="1">
      <c r="B31" s="15" t="s">
        <v>11</v>
      </c>
    </row>
    <row r="32" s="15" customFormat="1" ht="15.95" customHeight="1"/>
    <row r="33" s="15" customFormat="1" ht="15.95" customHeight="1">
      <c r="A33" s="11" t="s">
        <v>5</v>
      </c>
    </row>
    <row r="34" ht="15.95" customHeight="1">
      <c r="B34" s="12"/>
    </row>
    <row r="36" spans="7:13" ht="15.95" customHeight="1">
      <c r="G36" s="16"/>
      <c r="H36" s="17"/>
      <c r="I36" s="17"/>
      <c r="J36" s="17"/>
      <c r="K36" s="17"/>
      <c r="L36" s="17"/>
      <c r="M36" s="18"/>
    </row>
    <row r="37" spans="2:13" ht="41.25" customHeight="1">
      <c r="B37" s="51" t="s">
        <v>36</v>
      </c>
      <c r="C37" s="51"/>
      <c r="D37" s="51"/>
      <c r="E37" s="51"/>
      <c r="F37" s="52"/>
      <c r="G37" s="19"/>
      <c r="M37" s="20"/>
    </row>
    <row r="38" spans="3:13" ht="15.95" customHeight="1">
      <c r="C38" s="12"/>
      <c r="G38" s="19"/>
      <c r="M38" s="20"/>
    </row>
    <row r="39" spans="7:13" ht="15.95" customHeight="1">
      <c r="G39" s="21"/>
      <c r="H39" s="22"/>
      <c r="I39" s="22"/>
      <c r="J39" s="22"/>
      <c r="K39" s="22"/>
      <c r="L39" s="22"/>
      <c r="M39" s="23"/>
    </row>
    <row r="41" ht="15.95" customHeight="1">
      <c r="A41" s="12" t="s">
        <v>12</v>
      </c>
    </row>
    <row r="44" spans="1:2" ht="15.95" customHeight="1">
      <c r="A44" s="12"/>
      <c r="B44" s="12"/>
    </row>
  </sheetData>
  <mergeCells count="20">
    <mergeCell ref="A28:A29"/>
    <mergeCell ref="A25:A27"/>
    <mergeCell ref="B7:C7"/>
    <mergeCell ref="B37:F37"/>
    <mergeCell ref="D10:O10"/>
    <mergeCell ref="L12:O12"/>
    <mergeCell ref="B8:C8"/>
    <mergeCell ref="Z8:AD8"/>
    <mergeCell ref="AE8:AQ8"/>
    <mergeCell ref="AP17:AP18"/>
    <mergeCell ref="A3:AR3"/>
    <mergeCell ref="Z7:AD7"/>
    <mergeCell ref="AE7:AQ7"/>
    <mergeCell ref="Z9:AD10"/>
    <mergeCell ref="AE9:AQ10"/>
    <mergeCell ref="B9:C9"/>
    <mergeCell ref="B10:C10"/>
    <mergeCell ref="D7:O7"/>
    <mergeCell ref="D9:O9"/>
    <mergeCell ref="D8:O8"/>
  </mergeCells>
  <conditionalFormatting sqref="D24:AN29 D15:AN18">
    <cfRule type="expression" priority="1" dxfId="3">
      <formula>AND(D$15&lt;&gt;"",D$15&gt;EOMONTH($D$7,0))</formula>
    </cfRule>
    <cfRule type="expression" priority="2" dxfId="2">
      <formula>D$15=""</formula>
    </cfRule>
    <cfRule type="expression" priority="3" dxfId="0">
      <formula>OR(WEEKDAY(D$15)=1,WEEKDAY(D$15)=7)</formula>
    </cfRule>
    <cfRule type="expression" priority="4" dxfId="0">
      <formula>_xlfn.IFNA(MATCH(D$15,ClosedDay,0),0)&gt;0</formula>
    </cfRule>
  </conditionalFormatting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B1" sqref="B1"/>
    </sheetView>
  </sheetViews>
  <sheetFormatPr defaultColWidth="9.140625" defaultRowHeight="12.75"/>
  <cols>
    <col min="1" max="1" width="16.28125" style="0" bestFit="1" customWidth="1"/>
    <col min="2" max="2" width="10.140625" style="0" bestFit="1" customWidth="1"/>
  </cols>
  <sheetData>
    <row r="1" spans="1:2" ht="15">
      <c r="A1" s="33" t="s">
        <v>17</v>
      </c>
      <c r="B1" s="34">
        <f>YearReference</f>
        <v>2020</v>
      </c>
    </row>
    <row r="3" spans="1:2" ht="15">
      <c r="A3" s="33" t="s">
        <v>18</v>
      </c>
      <c r="B3" s="35" t="s">
        <v>19</v>
      </c>
    </row>
    <row r="4" spans="1:2" ht="12.75">
      <c r="A4" s="34" t="s">
        <v>20</v>
      </c>
      <c r="B4" s="36">
        <f>DATE($B$1,1,1)</f>
        <v>43831</v>
      </c>
    </row>
    <row r="5" spans="1:2" ht="12.75">
      <c r="A5" s="34" t="s">
        <v>21</v>
      </c>
      <c r="B5" s="36">
        <f>ROUND(DATE($B$1,4,1)/7+MOD(19*MOD($B$1,19)-7,30)*14/100,0)*7-6</f>
        <v>43933</v>
      </c>
    </row>
    <row r="6" spans="1:2" ht="12.75">
      <c r="A6" s="34" t="s">
        <v>22</v>
      </c>
      <c r="B6" s="36">
        <f>$B$5+1</f>
        <v>43934</v>
      </c>
    </row>
    <row r="7" spans="1:2" ht="12.75">
      <c r="A7" s="34" t="s">
        <v>23</v>
      </c>
      <c r="B7" s="36">
        <f>DATE($B$1,5,1)</f>
        <v>43952</v>
      </c>
    </row>
    <row r="8" spans="1:2" ht="12.75">
      <c r="A8" s="34" t="s">
        <v>24</v>
      </c>
      <c r="B8" s="36">
        <f>DATE($B$1,5,8)</f>
        <v>43959</v>
      </c>
    </row>
    <row r="9" spans="1:2" ht="12.75">
      <c r="A9" s="34" t="s">
        <v>25</v>
      </c>
      <c r="B9" s="36">
        <f>$B$5+39</f>
        <v>43972</v>
      </c>
    </row>
    <row r="10" spans="1:2" ht="12.75">
      <c r="A10" s="34" t="s">
        <v>26</v>
      </c>
      <c r="B10" s="36">
        <f>$B$5+49</f>
        <v>43982</v>
      </c>
    </row>
    <row r="11" spans="1:2" ht="12.75">
      <c r="A11" s="34" t="s">
        <v>27</v>
      </c>
      <c r="B11" s="36">
        <f>$B$5+50</f>
        <v>43983</v>
      </c>
    </row>
    <row r="12" spans="1:2" ht="12.75">
      <c r="A12" s="34" t="s">
        <v>28</v>
      </c>
      <c r="B12" s="36">
        <f>DATE($B$1,7,14)</f>
        <v>44026</v>
      </c>
    </row>
    <row r="13" spans="1:2" ht="12.75">
      <c r="A13" s="34" t="s">
        <v>29</v>
      </c>
      <c r="B13" s="36">
        <f>DATE($B$1,8,15)</f>
        <v>44058</v>
      </c>
    </row>
    <row r="14" spans="1:2" ht="12.75">
      <c r="A14" s="34" t="s">
        <v>30</v>
      </c>
      <c r="B14" s="36">
        <f>DATE($B$1,11,1)</f>
        <v>44136</v>
      </c>
    </row>
    <row r="15" spans="1:2" ht="12.75">
      <c r="A15" s="34" t="s">
        <v>31</v>
      </c>
      <c r="B15" s="36">
        <f>DATE($B$1,11,11)</f>
        <v>44146</v>
      </c>
    </row>
    <row r="16" spans="1:2" ht="12.75">
      <c r="A16" s="34" t="s">
        <v>32</v>
      </c>
      <c r="B16" s="36">
        <f>DATE($B$1,12,25)</f>
        <v>44190</v>
      </c>
    </row>
    <row r="17" spans="1:2" ht="12.75">
      <c r="A17" s="37"/>
      <c r="B17" s="3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BNP PARIBAS</dc:creator>
  <cp:keywords>Classification=Select Classification Level, Classification=Internal</cp:keywords>
  <dc:description/>
  <cp:lastModifiedBy>Erik BOBBINK</cp:lastModifiedBy>
  <cp:lastPrinted>2020-02-25T09:31:52Z</cp:lastPrinted>
  <dcterms:created xsi:type="dcterms:W3CDTF">2004-01-27T16:08:34Z</dcterms:created>
  <dcterms:modified xsi:type="dcterms:W3CDTF">2020-02-25T09:47:39Z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fb650be0-2f4c-4a4a-b4cc-dab9c863fcca</vt:lpwstr>
  </property>
  <property fmtid="{D5CDD505-2E9C-101B-9397-08002B2CF9AE}" pid="3" name="Classification">
    <vt:lpwstr>Internal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</Properties>
</file>